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Z:\dokumenty\Projekty\Zakázky - V REALIZACI\24-380 VŘ Rotava svozová firma\5) ZD - po dalších připomínkách\"/>
    </mc:Choice>
  </mc:AlternateContent>
  <xr:revisionPtr revIDLastSave="0" documentId="13_ncr:1_{ABAD9F99-63A4-4195-8044-9435710515A9}" xr6:coauthVersionLast="47" xr6:coauthVersionMax="47" xr10:uidLastSave="{00000000-0000-0000-0000-000000000000}"/>
  <bookViews>
    <workbookView xWindow="-108" yWindow="-108" windowWidth="23256" windowHeight="12456" activeTab="1" xr2:uid="{D85FB5FF-4663-4614-B7A8-4F4EF983742E}"/>
  </bookViews>
  <sheets>
    <sheet name="Sídliště" sheetId="1" r:id="rId1"/>
    <sheet name="EAV zakázk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2" i="1" l="1"/>
  <c r="N81" i="1"/>
  <c r="N80" i="1"/>
  <c r="N79" i="1"/>
  <c r="N77" i="1"/>
  <c r="E77" i="1"/>
  <c r="F77" i="1" s="1"/>
  <c r="N76" i="1"/>
  <c r="E76" i="1"/>
  <c r="F76" i="1" s="1"/>
  <c r="N75" i="1"/>
  <c r="E75" i="1"/>
  <c r="F75" i="1" s="1"/>
  <c r="N74" i="1"/>
  <c r="E74" i="1"/>
  <c r="F74" i="1" s="1"/>
  <c r="N73" i="1"/>
  <c r="E73" i="1"/>
  <c r="F73" i="1" s="1"/>
  <c r="N72" i="1"/>
  <c r="O72" i="1" s="1"/>
  <c r="F72" i="1"/>
  <c r="O71" i="1"/>
  <c r="N71" i="1"/>
  <c r="F71" i="1"/>
  <c r="N70" i="1"/>
  <c r="O70" i="1" s="1"/>
  <c r="F70" i="1"/>
  <c r="O69" i="1"/>
  <c r="N69" i="1"/>
  <c r="F69" i="1"/>
  <c r="N67" i="1"/>
  <c r="E67" i="1"/>
  <c r="F67" i="1" s="1"/>
  <c r="N65" i="1"/>
  <c r="E65" i="1"/>
  <c r="F65" i="1" s="1"/>
  <c r="N62" i="1"/>
  <c r="E62" i="1"/>
  <c r="F62" i="1" s="1"/>
  <c r="N59" i="1"/>
  <c r="E59" i="1"/>
  <c r="F59" i="1" s="1"/>
  <c r="N57" i="1"/>
  <c r="E57" i="1"/>
  <c r="F57" i="1" s="1"/>
  <c r="N55" i="1"/>
  <c r="E55" i="1"/>
  <c r="F55" i="1" s="1"/>
  <c r="N53" i="1"/>
  <c r="E53" i="1"/>
  <c r="F53" i="1" s="1"/>
  <c r="N46" i="1"/>
  <c r="E46" i="1"/>
  <c r="F46" i="1" s="1"/>
  <c r="N45" i="1"/>
  <c r="E45" i="1"/>
  <c r="F45" i="1" s="1"/>
  <c r="N38" i="1"/>
  <c r="E38" i="1"/>
  <c r="F38" i="1" s="1"/>
  <c r="N35" i="1"/>
  <c r="E35" i="1"/>
  <c r="F35" i="1" s="1"/>
  <c r="N33" i="1"/>
  <c r="E33" i="1"/>
  <c r="F33" i="1" s="1"/>
  <c r="N30" i="1"/>
  <c r="E30" i="1"/>
  <c r="F30" i="1" s="1"/>
  <c r="N28" i="1"/>
  <c r="E28" i="1"/>
  <c r="F28" i="1" s="1"/>
  <c r="N26" i="1"/>
  <c r="E26" i="1"/>
  <c r="F26" i="1" s="1"/>
  <c r="N24" i="1"/>
  <c r="E24" i="1"/>
  <c r="F24" i="1" s="1"/>
  <c r="N21" i="1"/>
  <c r="E21" i="1"/>
  <c r="F21" i="1" s="1"/>
  <c r="N20" i="1"/>
  <c r="E20" i="1"/>
  <c r="F20" i="1" s="1"/>
  <c r="N18" i="1"/>
  <c r="E18" i="1"/>
  <c r="F18" i="1" s="1"/>
  <c r="N16" i="1"/>
  <c r="E16" i="1"/>
  <c r="F16" i="1" s="1"/>
  <c r="N15" i="1"/>
  <c r="E15" i="1"/>
  <c r="F15" i="1" s="1"/>
  <c r="N13" i="1"/>
  <c r="E13" i="1"/>
  <c r="F13" i="1" s="1"/>
  <c r="N10" i="1"/>
  <c r="E10" i="1"/>
  <c r="F10" i="1" s="1"/>
  <c r="N8" i="1"/>
  <c r="E8" i="1"/>
  <c r="F8" i="1" s="1"/>
  <c r="N6" i="1"/>
  <c r="E6" i="1"/>
  <c r="F6" i="1" s="1"/>
  <c r="N4" i="1"/>
  <c r="E4" i="1"/>
  <c r="F4" i="1" s="1"/>
  <c r="O4" i="1" l="1"/>
  <c r="O10" i="1"/>
  <c r="O16" i="1"/>
  <c r="O21" i="1"/>
  <c r="O28" i="1"/>
  <c r="O35" i="1"/>
  <c r="O46" i="1"/>
  <c r="O57" i="1"/>
  <c r="O65" i="1"/>
  <c r="O75" i="1"/>
  <c r="O6" i="1"/>
  <c r="O13" i="1"/>
  <c r="O18" i="1"/>
  <c r="O24" i="1"/>
  <c r="O30" i="1"/>
  <c r="O38" i="1"/>
  <c r="O53" i="1"/>
  <c r="O59" i="1"/>
  <c r="O67" i="1"/>
  <c r="O73" i="1"/>
  <c r="O76" i="1"/>
  <c r="O8" i="1"/>
  <c r="O15" i="1"/>
  <c r="O20" i="1"/>
  <c r="O26" i="1"/>
  <c r="O33" i="1"/>
  <c r="O45" i="1"/>
  <c r="O55" i="1"/>
  <c r="O62" i="1"/>
  <c r="O74" i="1"/>
  <c r="O77" i="1"/>
</calcChain>
</file>

<file path=xl/sharedStrings.xml><?xml version="1.0" encoding="utf-8"?>
<sst xmlns="http://schemas.openxmlformats.org/spreadsheetml/2006/main" count="180" uniqueCount="49">
  <si>
    <t>Kapacita l/osoba/týden</t>
  </si>
  <si>
    <t>Ulice</t>
  </si>
  <si>
    <t>Číslo popisné</t>
  </si>
  <si>
    <t>Počet osob v ČP</t>
  </si>
  <si>
    <t>Počet osob celkem v BD</t>
  </si>
  <si>
    <t>Celková kapacita nádob SKO dle počtu osob</t>
  </si>
  <si>
    <t>Velikost jednotlivých nádob</t>
  </si>
  <si>
    <t>Kapacita nádob skutečná</t>
  </si>
  <si>
    <t>Nádoby - kapacita dle počtu osob</t>
  </si>
  <si>
    <t>Sídliště</t>
  </si>
  <si>
    <t>Smolná</t>
  </si>
  <si>
    <t>Kraslická</t>
  </si>
  <si>
    <t>Nejdecká</t>
  </si>
  <si>
    <t>Příbramská</t>
  </si>
  <si>
    <t>Směsný komunální odpad</t>
  </si>
  <si>
    <t>Přehled množství odpadů za rok 2024</t>
  </si>
  <si>
    <t>Druh nádoby</t>
  </si>
  <si>
    <t>Počet nádob</t>
  </si>
  <si>
    <t>Frekvence svozu (svoz/týdny)</t>
  </si>
  <si>
    <t>Vlastnictví</t>
  </si>
  <si>
    <t>Umístění</t>
  </si>
  <si>
    <t>Kód odpadu</t>
  </si>
  <si>
    <t>Název</t>
  </si>
  <si>
    <t>Množství 2024 (t)</t>
  </si>
  <si>
    <t>1/2</t>
  </si>
  <si>
    <t>RD</t>
  </si>
  <si>
    <t>Papír a lepenka</t>
  </si>
  <si>
    <t>Papír a lepenka / kompozitní obaly (nápojové kartony)</t>
  </si>
  <si>
    <t>1/1</t>
  </si>
  <si>
    <t>Sklo</t>
  </si>
  <si>
    <t>Plasty</t>
  </si>
  <si>
    <t>Kovy (plechovky)</t>
  </si>
  <si>
    <t>BRKO (bez údržby zeleně)</t>
  </si>
  <si>
    <t>Plast + nápojové kartony + kovy (multikomoditní sběr)</t>
  </si>
  <si>
    <t>Objemný odpad</t>
  </si>
  <si>
    <t>Město</t>
  </si>
  <si>
    <t>Papír</t>
  </si>
  <si>
    <t>1/4</t>
  </si>
  <si>
    <t>RD + Sídliště</t>
  </si>
  <si>
    <t>BRKO</t>
  </si>
  <si>
    <t>1/1 (7 měsíců)</t>
  </si>
  <si>
    <t>1/4 (5 měsíců)</t>
  </si>
  <si>
    <t>Sběrné místo</t>
  </si>
  <si>
    <t>Svozová společnost</t>
  </si>
  <si>
    <t>Poznámka</t>
  </si>
  <si>
    <t>Svozová společnost/EKOKOM</t>
  </si>
  <si>
    <t>15 ks nádob od EKOKOM,  40 ks předmětem pronájmu</t>
  </si>
  <si>
    <t>15 ks nádob od EKOKOM, tzn. 40 ks předmětem pronájmu</t>
  </si>
  <si>
    <t>3 ks nádob od EKOKOM, tzn.  22 ks předmětem pronájmu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</si>
</sst>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/>
    <xf numFmtId="49" fontId="0" fillId="0" borderId="1" xfId="0" applyNumberFormat="1" applyBorder="1"/>
    <xf numFmtId="49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3E91D-A54D-4195-AD8D-97F6ED4041D1}">
  <dimension ref="B1:O82"/>
  <sheetViews>
    <sheetView topLeftCell="A47" zoomScale="70" zoomScaleNormal="70" workbookViewId="0">
      <selection activeCell="I82" sqref="I82"/>
    </sheetView>
  </sheetViews>
  <sheetFormatPr defaultRowHeight="14.4" x14ac:dyDescent="0.3"/>
  <cols>
    <col min="2" max="2" width="11.21875" bestFit="1" customWidth="1"/>
    <col min="3" max="3" width="13.5546875" bestFit="1" customWidth="1"/>
    <col min="4" max="4" width="15.5546875" bestFit="1" customWidth="1"/>
    <col min="5" max="5" width="22.77734375" bestFit="1" customWidth="1"/>
    <col min="6" max="6" width="41" bestFit="1" customWidth="1"/>
    <col min="13" max="13" width="5" bestFit="1" customWidth="1"/>
    <col min="14" max="14" width="23.5546875" bestFit="1" customWidth="1"/>
    <col min="15" max="15" width="31.21875" bestFit="1" customWidth="1"/>
  </cols>
  <sheetData>
    <row r="1" spans="2:15" x14ac:dyDescent="0.3">
      <c r="E1" s="2" t="s">
        <v>0</v>
      </c>
      <c r="F1">
        <v>27</v>
      </c>
    </row>
    <row r="2" spans="2:15" x14ac:dyDescent="0.3">
      <c r="E2" s="2"/>
    </row>
    <row r="3" spans="2:15" x14ac:dyDescent="0.3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16" t="s">
        <v>6</v>
      </c>
      <c r="H3" s="16"/>
      <c r="I3" s="16"/>
      <c r="J3" s="16"/>
      <c r="K3" s="16"/>
      <c r="L3" s="16"/>
      <c r="M3" s="16"/>
      <c r="N3" s="3" t="s">
        <v>7</v>
      </c>
      <c r="O3" s="3" t="s">
        <v>8</v>
      </c>
    </row>
    <row r="4" spans="2:15" x14ac:dyDescent="0.3">
      <c r="B4" s="1" t="s">
        <v>9</v>
      </c>
      <c r="C4" s="1">
        <v>604</v>
      </c>
      <c r="D4" s="1">
        <v>32</v>
      </c>
      <c r="E4" s="17">
        <f>SUM(D4:D5)</f>
        <v>65</v>
      </c>
      <c r="F4" s="17">
        <f>E4*F$1</f>
        <v>1755</v>
      </c>
      <c r="G4" s="17">
        <v>1100</v>
      </c>
      <c r="H4" s="17">
        <v>660</v>
      </c>
      <c r="I4" s="17"/>
      <c r="J4" s="17"/>
      <c r="K4" s="17"/>
      <c r="L4" s="17"/>
      <c r="M4" s="17"/>
      <c r="N4" s="17">
        <f>SUM(G4:M5)</f>
        <v>1760</v>
      </c>
      <c r="O4" s="17">
        <f>N4-F4</f>
        <v>5</v>
      </c>
    </row>
    <row r="5" spans="2:15" x14ac:dyDescent="0.3">
      <c r="B5" s="1" t="s">
        <v>9</v>
      </c>
      <c r="C5" s="1">
        <v>605</v>
      </c>
      <c r="D5" s="1">
        <v>33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2:15" x14ac:dyDescent="0.3">
      <c r="B6" s="1" t="s">
        <v>9</v>
      </c>
      <c r="C6" s="1">
        <v>606</v>
      </c>
      <c r="D6" s="1">
        <v>21</v>
      </c>
      <c r="E6" s="17">
        <f t="shared" ref="E6" si="0">SUM(D6:D7)</f>
        <v>54</v>
      </c>
      <c r="F6" s="17">
        <f t="shared" ref="F6" si="1">E6*F$1</f>
        <v>1458</v>
      </c>
      <c r="G6" s="17">
        <v>1100</v>
      </c>
      <c r="H6" s="17">
        <v>240</v>
      </c>
      <c r="I6" s="17">
        <v>120</v>
      </c>
      <c r="J6" s="17"/>
      <c r="K6" s="17"/>
      <c r="L6" s="17"/>
      <c r="M6" s="17"/>
      <c r="N6" s="17">
        <f>SUM(G6:M7)</f>
        <v>1460</v>
      </c>
      <c r="O6" s="17">
        <f>N6-F6</f>
        <v>2</v>
      </c>
    </row>
    <row r="7" spans="2:15" x14ac:dyDescent="0.3">
      <c r="B7" s="1" t="s">
        <v>9</v>
      </c>
      <c r="C7" s="1">
        <v>607</v>
      </c>
      <c r="D7" s="1">
        <v>33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2:15" x14ac:dyDescent="0.3">
      <c r="B8" s="1" t="s">
        <v>9</v>
      </c>
      <c r="C8" s="1">
        <v>608</v>
      </c>
      <c r="D8" s="1">
        <v>41</v>
      </c>
      <c r="E8" s="17">
        <f t="shared" ref="E8" si="2">SUM(D8:D9)</f>
        <v>78</v>
      </c>
      <c r="F8" s="17">
        <f t="shared" ref="F8" si="3">E8*F$1</f>
        <v>2106</v>
      </c>
      <c r="G8" s="17">
        <v>1100</v>
      </c>
      <c r="H8" s="17">
        <v>1100</v>
      </c>
      <c r="I8" s="17"/>
      <c r="J8" s="17"/>
      <c r="K8" s="17"/>
      <c r="L8" s="17"/>
      <c r="M8" s="17"/>
      <c r="N8" s="17">
        <f>SUM(G8:M9)</f>
        <v>2200</v>
      </c>
      <c r="O8" s="17">
        <f>N8-F8</f>
        <v>94</v>
      </c>
    </row>
    <row r="9" spans="2:15" x14ac:dyDescent="0.3">
      <c r="B9" s="1" t="s">
        <v>9</v>
      </c>
      <c r="C9" s="1">
        <v>609</v>
      </c>
      <c r="D9" s="1">
        <v>37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2:15" x14ac:dyDescent="0.3">
      <c r="B10" s="1" t="s">
        <v>9</v>
      </c>
      <c r="C10" s="1">
        <v>610</v>
      </c>
      <c r="D10" s="1">
        <v>17</v>
      </c>
      <c r="E10" s="17">
        <f>SUM(D10:D12)</f>
        <v>64</v>
      </c>
      <c r="F10" s="17">
        <f>E10*$F$1</f>
        <v>1728</v>
      </c>
      <c r="G10" s="17">
        <v>1100</v>
      </c>
      <c r="H10" s="17">
        <v>660</v>
      </c>
      <c r="I10" s="17"/>
      <c r="J10" s="17"/>
      <c r="K10" s="17"/>
      <c r="L10" s="17"/>
      <c r="M10" s="17"/>
      <c r="N10" s="17">
        <f>SUM(G10:M12)</f>
        <v>1760</v>
      </c>
      <c r="O10" s="17">
        <f>N10-F10</f>
        <v>32</v>
      </c>
    </row>
    <row r="11" spans="2:15" x14ac:dyDescent="0.3">
      <c r="B11" s="1" t="s">
        <v>9</v>
      </c>
      <c r="C11" s="1">
        <v>611</v>
      </c>
      <c r="D11" s="1">
        <v>40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2:15" x14ac:dyDescent="0.3">
      <c r="B12" s="1" t="s">
        <v>9</v>
      </c>
      <c r="C12" s="1">
        <v>612</v>
      </c>
      <c r="D12" s="1">
        <v>7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2:15" x14ac:dyDescent="0.3">
      <c r="B13" s="1" t="s">
        <v>9</v>
      </c>
      <c r="C13" s="1">
        <v>613</v>
      </c>
      <c r="D13" s="1">
        <v>31</v>
      </c>
      <c r="E13" s="17">
        <f>SUM(D13:D14)</f>
        <v>63</v>
      </c>
      <c r="F13" s="17">
        <f>E13*$F$1</f>
        <v>1701</v>
      </c>
      <c r="G13" s="17">
        <v>1100</v>
      </c>
      <c r="H13" s="17">
        <v>660</v>
      </c>
      <c r="I13" s="17"/>
      <c r="J13" s="17"/>
      <c r="K13" s="17"/>
      <c r="L13" s="17"/>
      <c r="M13" s="17"/>
      <c r="N13" s="17">
        <f>SUM(G13:M14)</f>
        <v>1760</v>
      </c>
      <c r="O13" s="17">
        <f>N13-F13</f>
        <v>59</v>
      </c>
    </row>
    <row r="14" spans="2:15" x14ac:dyDescent="0.3">
      <c r="B14" s="1" t="s">
        <v>9</v>
      </c>
      <c r="C14" s="1">
        <v>614</v>
      </c>
      <c r="D14" s="1">
        <v>32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2:15" x14ac:dyDescent="0.3">
      <c r="B15" s="1" t="s">
        <v>9</v>
      </c>
      <c r="C15" s="1">
        <v>615</v>
      </c>
      <c r="D15" s="1">
        <v>39</v>
      </c>
      <c r="E15" s="4">
        <f>SUM(D15)</f>
        <v>39</v>
      </c>
      <c r="F15" s="4">
        <f>E15*$F$1</f>
        <v>1053</v>
      </c>
      <c r="G15" s="4">
        <v>1100</v>
      </c>
      <c r="H15" s="4"/>
      <c r="I15" s="4"/>
      <c r="J15" s="4"/>
      <c r="K15" s="4"/>
      <c r="L15" s="4"/>
      <c r="M15" s="4"/>
      <c r="N15" s="4">
        <f>SUM(G15:M15)</f>
        <v>1100</v>
      </c>
      <c r="O15" s="4">
        <f>N15-F15</f>
        <v>47</v>
      </c>
    </row>
    <row r="16" spans="2:15" x14ac:dyDescent="0.3">
      <c r="B16" s="1" t="s">
        <v>9</v>
      </c>
      <c r="C16" s="1">
        <v>617</v>
      </c>
      <c r="D16" s="1">
        <v>26</v>
      </c>
      <c r="E16" s="17">
        <f>SUM(D16:D17)</f>
        <v>43</v>
      </c>
      <c r="F16" s="17">
        <f>E16*$F$1</f>
        <v>1161</v>
      </c>
      <c r="G16" s="17">
        <v>1100</v>
      </c>
      <c r="H16" s="17"/>
      <c r="I16" s="17"/>
      <c r="J16" s="17"/>
      <c r="K16" s="17"/>
      <c r="L16" s="17"/>
      <c r="M16" s="17"/>
      <c r="N16" s="17">
        <f>SUM(G16:M17)</f>
        <v>1100</v>
      </c>
      <c r="O16" s="17">
        <f>N16-F16</f>
        <v>-61</v>
      </c>
    </row>
    <row r="17" spans="2:15" x14ac:dyDescent="0.3">
      <c r="B17" s="1" t="s">
        <v>9</v>
      </c>
      <c r="C17" s="1">
        <v>618</v>
      </c>
      <c r="D17" s="1">
        <v>17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x14ac:dyDescent="0.3">
      <c r="B18" s="1" t="s">
        <v>9</v>
      </c>
      <c r="C18" s="1">
        <v>619</v>
      </c>
      <c r="D18" s="1">
        <v>24</v>
      </c>
      <c r="E18" s="17">
        <f>SUM(D18:D19)</f>
        <v>62</v>
      </c>
      <c r="F18" s="17">
        <f>E18*$F$1</f>
        <v>1674</v>
      </c>
      <c r="G18" s="17">
        <v>1100</v>
      </c>
      <c r="H18" s="17">
        <v>660</v>
      </c>
      <c r="I18" s="17"/>
      <c r="J18" s="17"/>
      <c r="K18" s="17"/>
      <c r="L18" s="17"/>
      <c r="M18" s="17"/>
      <c r="N18" s="17">
        <f>SUM(G18:M19)</f>
        <v>1760</v>
      </c>
      <c r="O18" s="17">
        <f>N18-F18</f>
        <v>86</v>
      </c>
    </row>
    <row r="19" spans="2:15" x14ac:dyDescent="0.3">
      <c r="B19" s="1" t="s">
        <v>9</v>
      </c>
      <c r="C19" s="1">
        <v>620</v>
      </c>
      <c r="D19" s="1">
        <v>38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2:15" x14ac:dyDescent="0.3">
      <c r="B20" s="1" t="s">
        <v>9</v>
      </c>
      <c r="C20" s="1">
        <v>623</v>
      </c>
      <c r="D20" s="1">
        <v>44</v>
      </c>
      <c r="E20" s="4">
        <f>SUM(D20)</f>
        <v>44</v>
      </c>
      <c r="F20" s="4">
        <f>E20*$F$1</f>
        <v>1188</v>
      </c>
      <c r="G20" s="4">
        <v>1100</v>
      </c>
      <c r="H20" s="4">
        <v>120</v>
      </c>
      <c r="I20" s="4"/>
      <c r="J20" s="4"/>
      <c r="K20" s="4"/>
      <c r="L20" s="4"/>
      <c r="M20" s="4"/>
      <c r="N20" s="4">
        <f>SUM(G20:M20)</f>
        <v>1220</v>
      </c>
      <c r="O20" s="4">
        <f>N20-F20</f>
        <v>32</v>
      </c>
    </row>
    <row r="21" spans="2:15" x14ac:dyDescent="0.3">
      <c r="B21" s="1" t="s">
        <v>9</v>
      </c>
      <c r="C21" s="1">
        <v>624</v>
      </c>
      <c r="D21" s="1">
        <v>23</v>
      </c>
      <c r="E21" s="17">
        <f>SUM(D21:D23)</f>
        <v>64</v>
      </c>
      <c r="F21" s="17">
        <f>E21*$F$1</f>
        <v>1728</v>
      </c>
      <c r="G21" s="17">
        <v>1100</v>
      </c>
      <c r="H21" s="17">
        <v>660</v>
      </c>
      <c r="I21" s="17"/>
      <c r="J21" s="17"/>
      <c r="K21" s="17"/>
      <c r="L21" s="17"/>
      <c r="M21" s="17"/>
      <c r="N21" s="17">
        <f>SUM(G21:M23)</f>
        <v>1760</v>
      </c>
      <c r="O21" s="17">
        <f>N21-F21</f>
        <v>32</v>
      </c>
    </row>
    <row r="22" spans="2:15" x14ac:dyDescent="0.3">
      <c r="B22" s="1" t="s">
        <v>9</v>
      </c>
      <c r="C22" s="1">
        <v>625</v>
      </c>
      <c r="D22" s="1">
        <v>25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2:15" x14ac:dyDescent="0.3">
      <c r="B23" s="1" t="s">
        <v>9</v>
      </c>
      <c r="C23" s="1">
        <v>626</v>
      </c>
      <c r="D23" s="1">
        <v>16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2:15" x14ac:dyDescent="0.3">
      <c r="B24" s="1" t="s">
        <v>9</v>
      </c>
      <c r="C24" s="1">
        <v>627</v>
      </c>
      <c r="D24" s="1">
        <v>41</v>
      </c>
      <c r="E24" s="17">
        <f>SUM(D24:D25)</f>
        <v>81</v>
      </c>
      <c r="F24" s="17">
        <f>E24*$F$1</f>
        <v>2187</v>
      </c>
      <c r="G24" s="17">
        <v>1100</v>
      </c>
      <c r="H24" s="17">
        <v>1100</v>
      </c>
      <c r="I24" s="17"/>
      <c r="J24" s="17"/>
      <c r="K24" s="17"/>
      <c r="L24" s="17"/>
      <c r="M24" s="17"/>
      <c r="N24" s="17">
        <f>SUM(G24:M25)</f>
        <v>2200</v>
      </c>
      <c r="O24" s="17">
        <f>N24-F24</f>
        <v>13</v>
      </c>
    </row>
    <row r="25" spans="2:15" x14ac:dyDescent="0.3">
      <c r="B25" s="1" t="s">
        <v>9</v>
      </c>
      <c r="C25" s="1">
        <v>628</v>
      </c>
      <c r="D25" s="1">
        <v>40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2:15" x14ac:dyDescent="0.3">
      <c r="B26" s="1" t="s">
        <v>9</v>
      </c>
      <c r="C26" s="1">
        <v>629</v>
      </c>
      <c r="D26" s="1">
        <v>26</v>
      </c>
      <c r="E26" s="17">
        <f t="shared" ref="E26" si="4">SUM(D26:D27)</f>
        <v>57</v>
      </c>
      <c r="F26" s="17">
        <f>E26*$F$1</f>
        <v>1539</v>
      </c>
      <c r="G26" s="17">
        <v>1100</v>
      </c>
      <c r="H26" s="17">
        <v>240</v>
      </c>
      <c r="I26" s="17">
        <v>240</v>
      </c>
      <c r="J26" s="17"/>
      <c r="K26" s="17"/>
      <c r="L26" s="17"/>
      <c r="M26" s="17"/>
      <c r="N26" s="17">
        <f>SUM(G26:M27)</f>
        <v>1580</v>
      </c>
      <c r="O26" s="17">
        <f>N26-F26</f>
        <v>41</v>
      </c>
    </row>
    <row r="27" spans="2:15" x14ac:dyDescent="0.3">
      <c r="B27" s="1" t="s">
        <v>9</v>
      </c>
      <c r="C27" s="1">
        <v>630</v>
      </c>
      <c r="D27" s="1">
        <v>31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2:15" x14ac:dyDescent="0.3">
      <c r="B28" s="1" t="s">
        <v>9</v>
      </c>
      <c r="C28" s="1">
        <v>631</v>
      </c>
      <c r="D28" s="1">
        <v>47</v>
      </c>
      <c r="E28" s="17">
        <f t="shared" ref="E28" si="5">SUM(D28:D29)</f>
        <v>78</v>
      </c>
      <c r="F28" s="17">
        <f>E28*$F$1</f>
        <v>2106</v>
      </c>
      <c r="G28" s="17">
        <v>1100</v>
      </c>
      <c r="H28" s="17">
        <v>1100</v>
      </c>
      <c r="I28" s="17"/>
      <c r="J28" s="17"/>
      <c r="K28" s="17"/>
      <c r="L28" s="17"/>
      <c r="M28" s="17"/>
      <c r="N28" s="17">
        <f>SUM(G28:M29)</f>
        <v>2200</v>
      </c>
      <c r="O28" s="17">
        <f>N28-F28</f>
        <v>94</v>
      </c>
    </row>
    <row r="29" spans="2:15" x14ac:dyDescent="0.3">
      <c r="B29" s="1" t="s">
        <v>9</v>
      </c>
      <c r="C29" s="1">
        <v>632</v>
      </c>
      <c r="D29" s="1">
        <v>31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2:15" x14ac:dyDescent="0.3">
      <c r="B30" s="1" t="s">
        <v>9</v>
      </c>
      <c r="C30" s="1">
        <v>633</v>
      </c>
      <c r="D30" s="1">
        <v>15</v>
      </c>
      <c r="E30" s="17">
        <f>SUM(D30:D32)</f>
        <v>53</v>
      </c>
      <c r="F30" s="17">
        <f>E30*$F$1</f>
        <v>1431</v>
      </c>
      <c r="G30" s="17">
        <v>1100</v>
      </c>
      <c r="H30" s="17">
        <v>240</v>
      </c>
      <c r="I30" s="17">
        <v>120</v>
      </c>
      <c r="J30" s="17"/>
      <c r="K30" s="17"/>
      <c r="L30" s="17"/>
      <c r="M30" s="17"/>
      <c r="N30" s="17">
        <f>SUM(G30:M32)</f>
        <v>1460</v>
      </c>
      <c r="O30" s="17">
        <f>N30-F30</f>
        <v>29</v>
      </c>
    </row>
    <row r="31" spans="2:15" x14ac:dyDescent="0.3">
      <c r="B31" s="1" t="s">
        <v>9</v>
      </c>
      <c r="C31" s="1">
        <v>634</v>
      </c>
      <c r="D31" s="1">
        <v>25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2:15" x14ac:dyDescent="0.3">
      <c r="B32" s="1" t="s">
        <v>9</v>
      </c>
      <c r="C32" s="1">
        <v>635</v>
      </c>
      <c r="D32" s="1">
        <v>13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2:15" x14ac:dyDescent="0.3">
      <c r="B33" s="1" t="s">
        <v>9</v>
      </c>
      <c r="C33" s="1">
        <v>636</v>
      </c>
      <c r="D33" s="1">
        <v>35</v>
      </c>
      <c r="E33" s="17">
        <f>SUM(D33:D34)</f>
        <v>82</v>
      </c>
      <c r="F33" s="17">
        <f>E33*$F$1</f>
        <v>2214</v>
      </c>
      <c r="G33" s="17">
        <v>1100</v>
      </c>
      <c r="H33" s="17">
        <v>1100</v>
      </c>
      <c r="I33" s="17"/>
      <c r="J33" s="17"/>
      <c r="K33" s="17"/>
      <c r="L33" s="17"/>
      <c r="M33" s="17"/>
      <c r="N33" s="17">
        <f>SUM(G33:M34)</f>
        <v>2200</v>
      </c>
      <c r="O33" s="17">
        <f>N33-F33</f>
        <v>-14</v>
      </c>
    </row>
    <row r="34" spans="2:15" x14ac:dyDescent="0.3">
      <c r="B34" s="1" t="s">
        <v>9</v>
      </c>
      <c r="C34" s="1">
        <v>637</v>
      </c>
      <c r="D34" s="1">
        <v>47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2:15" x14ac:dyDescent="0.3">
      <c r="B35" s="1" t="s">
        <v>9</v>
      </c>
      <c r="C35" s="1">
        <v>638</v>
      </c>
      <c r="D35" s="1">
        <v>13</v>
      </c>
      <c r="E35" s="17">
        <f>SUM(D35:D37)</f>
        <v>73</v>
      </c>
      <c r="F35" s="17">
        <f>E35*$F$1</f>
        <v>1971</v>
      </c>
      <c r="G35" s="17">
        <v>1100</v>
      </c>
      <c r="H35" s="17">
        <v>660</v>
      </c>
      <c r="I35" s="17">
        <v>240</v>
      </c>
      <c r="J35" s="17"/>
      <c r="K35" s="17"/>
      <c r="L35" s="17"/>
      <c r="M35" s="17"/>
      <c r="N35" s="17">
        <f>SUM(G35:M37)</f>
        <v>2000</v>
      </c>
      <c r="O35" s="17">
        <f>N35-F35</f>
        <v>29</v>
      </c>
    </row>
    <row r="36" spans="2:15" x14ac:dyDescent="0.3">
      <c r="B36" s="1" t="s">
        <v>9</v>
      </c>
      <c r="C36" s="1">
        <v>639</v>
      </c>
      <c r="D36" s="1">
        <v>41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2:15" x14ac:dyDescent="0.3">
      <c r="B37" s="1" t="s">
        <v>9</v>
      </c>
      <c r="C37" s="1">
        <v>640</v>
      </c>
      <c r="D37" s="1">
        <v>19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2:15" x14ac:dyDescent="0.3">
      <c r="B38" s="1" t="s">
        <v>9</v>
      </c>
      <c r="C38" s="1">
        <v>641</v>
      </c>
      <c r="D38" s="1">
        <v>38</v>
      </c>
      <c r="E38" s="17">
        <f>SUM(D38:D44)</f>
        <v>216</v>
      </c>
      <c r="F38" s="17">
        <f>E38*$F$1</f>
        <v>5832</v>
      </c>
      <c r="G38" s="17">
        <v>1100</v>
      </c>
      <c r="H38" s="17">
        <v>1100</v>
      </c>
      <c r="I38" s="17">
        <v>1100</v>
      </c>
      <c r="J38" s="17">
        <v>1100</v>
      </c>
      <c r="K38" s="17">
        <v>1100</v>
      </c>
      <c r="L38" s="17">
        <v>240</v>
      </c>
      <c r="M38" s="17">
        <v>120</v>
      </c>
      <c r="N38" s="17">
        <f>SUM(G38:M44)</f>
        <v>5860</v>
      </c>
      <c r="O38" s="17">
        <f>N38-F38</f>
        <v>28</v>
      </c>
    </row>
    <row r="39" spans="2:15" x14ac:dyDescent="0.3">
      <c r="B39" s="1" t="s">
        <v>9</v>
      </c>
      <c r="C39" s="1">
        <v>642</v>
      </c>
      <c r="D39" s="1">
        <v>30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2:15" x14ac:dyDescent="0.3">
      <c r="B40" s="1" t="s">
        <v>9</v>
      </c>
      <c r="C40" s="1">
        <v>643</v>
      </c>
      <c r="D40" s="1">
        <v>18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2:15" x14ac:dyDescent="0.3">
      <c r="B41" s="1" t="s">
        <v>9</v>
      </c>
      <c r="C41" s="1">
        <v>644</v>
      </c>
      <c r="D41" s="1">
        <v>29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2:15" x14ac:dyDescent="0.3">
      <c r="B42" s="1" t="s">
        <v>9</v>
      </c>
      <c r="C42" s="1">
        <v>645</v>
      </c>
      <c r="D42" s="1">
        <v>32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2:15" x14ac:dyDescent="0.3">
      <c r="B43" s="1" t="s">
        <v>9</v>
      </c>
      <c r="C43" s="1">
        <v>646</v>
      </c>
      <c r="D43" s="1">
        <v>31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2:15" x14ac:dyDescent="0.3">
      <c r="B44" s="1" t="s">
        <v>9</v>
      </c>
      <c r="C44" s="1">
        <v>647</v>
      </c>
      <c r="D44" s="1">
        <v>38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2:15" x14ac:dyDescent="0.3">
      <c r="B45" s="1" t="s">
        <v>9</v>
      </c>
      <c r="C45" s="1">
        <v>649</v>
      </c>
      <c r="D45" s="1">
        <v>59</v>
      </c>
      <c r="E45" s="4">
        <f>SUM(D45)</f>
        <v>59</v>
      </c>
      <c r="F45" s="4">
        <f>E45*$F$1</f>
        <v>1593</v>
      </c>
      <c r="G45" s="4">
        <v>1100</v>
      </c>
      <c r="H45" s="4">
        <v>240</v>
      </c>
      <c r="I45" s="4">
        <v>240</v>
      </c>
      <c r="J45" s="4"/>
      <c r="K45" s="4"/>
      <c r="L45" s="4"/>
      <c r="M45" s="4"/>
      <c r="N45" s="4">
        <f>SUM(G45:M45)</f>
        <v>1580</v>
      </c>
      <c r="O45" s="4">
        <f>N45-F45</f>
        <v>-13</v>
      </c>
    </row>
    <row r="46" spans="2:15" x14ac:dyDescent="0.3">
      <c r="B46" s="1" t="s">
        <v>9</v>
      </c>
      <c r="C46" s="1">
        <v>650</v>
      </c>
      <c r="D46" s="1">
        <v>29</v>
      </c>
      <c r="E46" s="17">
        <f>SUM(D46:D52)</f>
        <v>165</v>
      </c>
      <c r="F46" s="17">
        <f>E46*$F$1</f>
        <v>4455</v>
      </c>
      <c r="G46" s="17">
        <v>1100</v>
      </c>
      <c r="H46" s="17">
        <v>1100</v>
      </c>
      <c r="I46" s="17">
        <v>1100</v>
      </c>
      <c r="J46" s="17">
        <v>1100</v>
      </c>
      <c r="K46" s="17">
        <v>120</v>
      </c>
      <c r="L46" s="17"/>
      <c r="M46" s="17"/>
      <c r="N46" s="17">
        <f>SUM(G46:M52)</f>
        <v>4520</v>
      </c>
      <c r="O46" s="17">
        <f>N46-F46</f>
        <v>65</v>
      </c>
    </row>
    <row r="47" spans="2:15" x14ac:dyDescent="0.3">
      <c r="B47" s="1" t="s">
        <v>9</v>
      </c>
      <c r="C47" s="1">
        <v>651</v>
      </c>
      <c r="D47" s="1">
        <v>23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2:15" x14ac:dyDescent="0.3">
      <c r="B48" s="1" t="s">
        <v>9</v>
      </c>
      <c r="C48" s="1">
        <v>652</v>
      </c>
      <c r="D48" s="1">
        <v>14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2:15" x14ac:dyDescent="0.3">
      <c r="B49" s="1" t="s">
        <v>9</v>
      </c>
      <c r="C49" s="1">
        <v>653</v>
      </c>
      <c r="D49" s="1">
        <v>25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2:15" x14ac:dyDescent="0.3">
      <c r="B50" s="1" t="s">
        <v>9</v>
      </c>
      <c r="C50" s="1">
        <v>654</v>
      </c>
      <c r="D50" s="1">
        <v>18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2:15" x14ac:dyDescent="0.3">
      <c r="B51" s="1" t="s">
        <v>9</v>
      </c>
      <c r="C51" s="1">
        <v>655</v>
      </c>
      <c r="D51" s="1">
        <v>35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2:15" x14ac:dyDescent="0.3">
      <c r="B52" s="1" t="s">
        <v>9</v>
      </c>
      <c r="C52" s="1">
        <v>656</v>
      </c>
      <c r="D52" s="1">
        <v>21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2:15" x14ac:dyDescent="0.3">
      <c r="B53" s="1" t="s">
        <v>9</v>
      </c>
      <c r="C53" s="1">
        <v>657</v>
      </c>
      <c r="D53" s="1">
        <v>18</v>
      </c>
      <c r="E53" s="17">
        <f>SUM(D53:D54)</f>
        <v>44</v>
      </c>
      <c r="F53" s="17">
        <f>E53*$F$1</f>
        <v>1188</v>
      </c>
      <c r="G53" s="17">
        <v>1100</v>
      </c>
      <c r="H53" s="17">
        <v>120</v>
      </c>
      <c r="I53" s="17"/>
      <c r="J53" s="17"/>
      <c r="K53" s="17"/>
      <c r="L53" s="17"/>
      <c r="M53" s="17"/>
      <c r="N53" s="17">
        <f>SUM(G53:M54)</f>
        <v>1220</v>
      </c>
      <c r="O53" s="17">
        <f>N53-F53</f>
        <v>32</v>
      </c>
    </row>
    <row r="54" spans="2:15" x14ac:dyDescent="0.3">
      <c r="B54" s="1" t="s">
        <v>9</v>
      </c>
      <c r="C54" s="1">
        <v>658</v>
      </c>
      <c r="D54" s="1">
        <v>26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2:15" x14ac:dyDescent="0.3">
      <c r="B55" s="1" t="s">
        <v>9</v>
      </c>
      <c r="C55" s="1">
        <v>659</v>
      </c>
      <c r="D55" s="1">
        <v>28</v>
      </c>
      <c r="E55" s="17">
        <f t="shared" ref="E55" si="6">SUM(D55:D56)</f>
        <v>50</v>
      </c>
      <c r="F55" s="17">
        <f>E55*$F$1</f>
        <v>1350</v>
      </c>
      <c r="G55" s="17">
        <v>1100</v>
      </c>
      <c r="H55" s="17">
        <v>240</v>
      </c>
      <c r="I55" s="17"/>
      <c r="J55" s="17"/>
      <c r="K55" s="17"/>
      <c r="L55" s="17"/>
      <c r="M55" s="17"/>
      <c r="N55" s="17">
        <f>SUM(G55:M56)</f>
        <v>1340</v>
      </c>
      <c r="O55" s="17">
        <f>N55-F55</f>
        <v>-10</v>
      </c>
    </row>
    <row r="56" spans="2:15" x14ac:dyDescent="0.3">
      <c r="B56" s="1" t="s">
        <v>9</v>
      </c>
      <c r="C56" s="1">
        <v>660</v>
      </c>
      <c r="D56" s="1">
        <v>22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2:15" x14ac:dyDescent="0.3">
      <c r="B57" s="1" t="s">
        <v>9</v>
      </c>
      <c r="C57" s="1">
        <v>661</v>
      </c>
      <c r="D57" s="1">
        <v>20</v>
      </c>
      <c r="E57" s="17">
        <f t="shared" ref="E57" si="7">SUM(D57:D58)</f>
        <v>46</v>
      </c>
      <c r="F57" s="17">
        <f>E57*$F$1</f>
        <v>1242</v>
      </c>
      <c r="G57" s="17">
        <v>1100</v>
      </c>
      <c r="H57" s="17">
        <v>240</v>
      </c>
      <c r="I57" s="17"/>
      <c r="J57" s="17"/>
      <c r="K57" s="17"/>
      <c r="L57" s="17"/>
      <c r="M57" s="17"/>
      <c r="N57" s="17">
        <f>SUM(G57:M58)</f>
        <v>1340</v>
      </c>
      <c r="O57" s="17">
        <f>N57-F57</f>
        <v>98</v>
      </c>
    </row>
    <row r="58" spans="2:15" x14ac:dyDescent="0.3">
      <c r="B58" s="1" t="s">
        <v>9</v>
      </c>
      <c r="C58" s="1">
        <v>662</v>
      </c>
      <c r="D58" s="1">
        <v>26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2:15" x14ac:dyDescent="0.3">
      <c r="B59" s="1" t="s">
        <v>9</v>
      </c>
      <c r="C59" s="1">
        <v>663</v>
      </c>
      <c r="D59" s="1">
        <v>16</v>
      </c>
      <c r="E59" s="17">
        <f>SUM(D59:D61)</f>
        <v>74</v>
      </c>
      <c r="F59" s="17">
        <f>E59*$F$1</f>
        <v>1998</v>
      </c>
      <c r="G59" s="17">
        <v>1100</v>
      </c>
      <c r="H59" s="17">
        <v>660</v>
      </c>
      <c r="I59" s="17">
        <v>240</v>
      </c>
      <c r="J59" s="17"/>
      <c r="K59" s="17"/>
      <c r="L59" s="17"/>
      <c r="M59" s="17"/>
      <c r="N59" s="17">
        <f>SUM(G59:M61)</f>
        <v>2000</v>
      </c>
      <c r="O59" s="17">
        <f>N59-F59</f>
        <v>2</v>
      </c>
    </row>
    <row r="60" spans="2:15" x14ac:dyDescent="0.3">
      <c r="B60" s="1" t="s">
        <v>9</v>
      </c>
      <c r="C60" s="1">
        <v>664</v>
      </c>
      <c r="D60" s="1">
        <v>43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2:15" x14ac:dyDescent="0.3">
      <c r="B61" s="1" t="s">
        <v>9</v>
      </c>
      <c r="C61" s="1">
        <v>665</v>
      </c>
      <c r="D61" s="1">
        <v>15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2:15" x14ac:dyDescent="0.3">
      <c r="B62" s="1" t="s">
        <v>9</v>
      </c>
      <c r="C62" s="1">
        <v>666</v>
      </c>
      <c r="D62" s="1">
        <v>16</v>
      </c>
      <c r="E62" s="17">
        <f>SUM(D62:D64)</f>
        <v>54</v>
      </c>
      <c r="F62" s="17">
        <f>E62*$F$1</f>
        <v>1458</v>
      </c>
      <c r="G62" s="17">
        <v>1100</v>
      </c>
      <c r="H62" s="17">
        <v>240</v>
      </c>
      <c r="I62" s="17">
        <v>120</v>
      </c>
      <c r="J62" s="17"/>
      <c r="K62" s="17"/>
      <c r="L62" s="17"/>
      <c r="M62" s="17"/>
      <c r="N62" s="17">
        <f>SUM(G62:M64)</f>
        <v>1460</v>
      </c>
      <c r="O62" s="17">
        <f>N62-F62</f>
        <v>2</v>
      </c>
    </row>
    <row r="63" spans="2:15" x14ac:dyDescent="0.3">
      <c r="B63" s="1" t="s">
        <v>9</v>
      </c>
      <c r="C63" s="1">
        <v>667</v>
      </c>
      <c r="D63" s="1">
        <v>19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2:15" x14ac:dyDescent="0.3">
      <c r="B64" s="1" t="s">
        <v>9</v>
      </c>
      <c r="C64" s="1">
        <v>668</v>
      </c>
      <c r="D64" s="1">
        <v>19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2:15" x14ac:dyDescent="0.3">
      <c r="B65" s="1" t="s">
        <v>9</v>
      </c>
      <c r="C65" s="1">
        <v>685</v>
      </c>
      <c r="D65" s="1">
        <v>50</v>
      </c>
      <c r="E65" s="17">
        <f>SUM(D65:D66)</f>
        <v>96</v>
      </c>
      <c r="F65" s="17">
        <f>E65*$F$1</f>
        <v>2592</v>
      </c>
      <c r="G65" s="17">
        <v>1100</v>
      </c>
      <c r="H65" s="17">
        <v>1100</v>
      </c>
      <c r="I65" s="17">
        <v>240</v>
      </c>
      <c r="J65" s="17">
        <v>120</v>
      </c>
      <c r="K65" s="17"/>
      <c r="L65" s="17"/>
      <c r="M65" s="17"/>
      <c r="N65" s="17">
        <f>SUM(G65:M66)</f>
        <v>2560</v>
      </c>
      <c r="O65" s="17">
        <f>N65-F65</f>
        <v>-32</v>
      </c>
    </row>
    <row r="66" spans="2:15" x14ac:dyDescent="0.3">
      <c r="B66" s="1" t="s">
        <v>9</v>
      </c>
      <c r="C66" s="1">
        <v>686</v>
      </c>
      <c r="D66" s="1">
        <v>46</v>
      </c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2:15" x14ac:dyDescent="0.3">
      <c r="B67" s="1" t="s">
        <v>9</v>
      </c>
      <c r="C67" s="1">
        <v>687</v>
      </c>
      <c r="D67" s="1">
        <v>39</v>
      </c>
      <c r="E67" s="17">
        <f>SUM(D67:D68)</f>
        <v>84</v>
      </c>
      <c r="F67" s="17">
        <f>E67*$F$1</f>
        <v>2268</v>
      </c>
      <c r="G67" s="17">
        <v>1100</v>
      </c>
      <c r="H67" s="17">
        <v>1100</v>
      </c>
      <c r="I67" s="17">
        <v>120</v>
      </c>
      <c r="J67" s="17"/>
      <c r="K67" s="17"/>
      <c r="L67" s="17"/>
      <c r="M67" s="17"/>
      <c r="N67" s="17">
        <f>SUM(G67:M68)</f>
        <v>2320</v>
      </c>
      <c r="O67" s="17">
        <f>N67-F67</f>
        <v>52</v>
      </c>
    </row>
    <row r="68" spans="2:15" x14ac:dyDescent="0.3">
      <c r="B68" s="1" t="s">
        <v>9</v>
      </c>
      <c r="C68" s="1">
        <v>688</v>
      </c>
      <c r="D68" s="1">
        <v>45</v>
      </c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2:15" x14ac:dyDescent="0.3">
      <c r="B69" s="1" t="s">
        <v>10</v>
      </c>
      <c r="C69" s="1">
        <v>90</v>
      </c>
      <c r="D69" s="1">
        <v>12</v>
      </c>
      <c r="E69" s="4">
        <v>12</v>
      </c>
      <c r="F69" s="4">
        <f>E69*$F$1</f>
        <v>324</v>
      </c>
      <c r="G69" s="4">
        <v>240</v>
      </c>
      <c r="H69" s="4">
        <v>120</v>
      </c>
      <c r="I69" s="4"/>
      <c r="J69" s="4"/>
      <c r="K69" s="4"/>
      <c r="L69" s="4"/>
      <c r="M69" s="4"/>
      <c r="N69" s="4">
        <f t="shared" ref="N69:N77" si="8">SUM(G69:M69)</f>
        <v>360</v>
      </c>
      <c r="O69" s="4">
        <f t="shared" ref="O69:O77" si="9">N69-F69</f>
        <v>36</v>
      </c>
    </row>
    <row r="70" spans="2:15" x14ac:dyDescent="0.3">
      <c r="B70" s="1" t="s">
        <v>11</v>
      </c>
      <c r="C70" s="1">
        <v>210</v>
      </c>
      <c r="D70" s="1">
        <v>1</v>
      </c>
      <c r="E70" s="4">
        <v>1</v>
      </c>
      <c r="F70" s="4">
        <f>E70*$F$1</f>
        <v>27</v>
      </c>
      <c r="G70" s="4">
        <v>120</v>
      </c>
      <c r="H70" s="4"/>
      <c r="I70" s="4"/>
      <c r="J70" s="4"/>
      <c r="K70" s="4"/>
      <c r="L70" s="4"/>
      <c r="M70" s="4"/>
      <c r="N70" s="4">
        <f t="shared" si="8"/>
        <v>120</v>
      </c>
      <c r="O70" s="4">
        <f t="shared" si="9"/>
        <v>93</v>
      </c>
    </row>
    <row r="71" spans="2:15" x14ac:dyDescent="0.3">
      <c r="B71" s="1" t="s">
        <v>12</v>
      </c>
      <c r="C71" s="1">
        <v>427</v>
      </c>
      <c r="D71" s="1">
        <v>10</v>
      </c>
      <c r="E71" s="4">
        <v>10</v>
      </c>
      <c r="F71" s="4">
        <f>E71*$F$1</f>
        <v>270</v>
      </c>
      <c r="G71" s="4">
        <v>240</v>
      </c>
      <c r="H71" s="4"/>
      <c r="I71" s="4"/>
      <c r="J71" s="4"/>
      <c r="K71" s="4"/>
      <c r="L71" s="4"/>
      <c r="M71" s="4"/>
      <c r="N71" s="4">
        <f t="shared" si="8"/>
        <v>240</v>
      </c>
      <c r="O71" s="4">
        <f t="shared" si="9"/>
        <v>-30</v>
      </c>
    </row>
    <row r="72" spans="2:15" x14ac:dyDescent="0.3">
      <c r="B72" s="1" t="s">
        <v>9</v>
      </c>
      <c r="C72" s="1">
        <v>714</v>
      </c>
      <c r="D72" s="1">
        <v>15</v>
      </c>
      <c r="E72" s="4">
        <v>16</v>
      </c>
      <c r="F72" s="4">
        <f>E72*$F$1</f>
        <v>432</v>
      </c>
      <c r="G72" s="4">
        <v>240</v>
      </c>
      <c r="H72" s="4">
        <v>240</v>
      </c>
      <c r="I72" s="4"/>
      <c r="J72" s="4"/>
      <c r="K72" s="4"/>
      <c r="L72" s="4"/>
      <c r="M72" s="4"/>
      <c r="N72" s="4">
        <f t="shared" si="8"/>
        <v>480</v>
      </c>
      <c r="O72" s="4">
        <f t="shared" si="9"/>
        <v>48</v>
      </c>
    </row>
    <row r="73" spans="2:15" x14ac:dyDescent="0.3">
      <c r="B73" s="1" t="s">
        <v>11</v>
      </c>
      <c r="C73" s="1">
        <v>681</v>
      </c>
      <c r="D73" s="1">
        <v>12</v>
      </c>
      <c r="E73" s="4">
        <f>SUM(D73)</f>
        <v>12</v>
      </c>
      <c r="F73" s="4">
        <f t="shared" ref="F73:F77" si="10">E73*$F$1</f>
        <v>324</v>
      </c>
      <c r="G73" s="4">
        <v>240</v>
      </c>
      <c r="H73" s="4">
        <v>120</v>
      </c>
      <c r="I73" s="4"/>
      <c r="J73" s="4"/>
      <c r="K73" s="4"/>
      <c r="L73" s="4"/>
      <c r="M73" s="4"/>
      <c r="N73" s="4">
        <f t="shared" si="8"/>
        <v>360</v>
      </c>
      <c r="O73" s="4">
        <f t="shared" si="9"/>
        <v>36</v>
      </c>
    </row>
    <row r="74" spans="2:15" x14ac:dyDescent="0.3">
      <c r="B74" s="1" t="s">
        <v>13</v>
      </c>
      <c r="C74" s="1">
        <v>376</v>
      </c>
      <c r="D74" s="1">
        <v>12</v>
      </c>
      <c r="E74" s="4">
        <f>SUM(D74)</f>
        <v>12</v>
      </c>
      <c r="F74" s="4">
        <f t="shared" si="10"/>
        <v>324</v>
      </c>
      <c r="G74" s="4">
        <v>240</v>
      </c>
      <c r="H74" s="4">
        <v>120</v>
      </c>
      <c r="I74" s="4"/>
      <c r="J74" s="4"/>
      <c r="K74" s="4"/>
      <c r="L74" s="4"/>
      <c r="M74" s="4"/>
      <c r="N74" s="4">
        <f t="shared" si="8"/>
        <v>360</v>
      </c>
      <c r="O74" s="4">
        <f t="shared" si="9"/>
        <v>36</v>
      </c>
    </row>
    <row r="75" spans="2:15" x14ac:dyDescent="0.3">
      <c r="B75" s="1" t="s">
        <v>11</v>
      </c>
      <c r="C75" s="1">
        <v>269</v>
      </c>
      <c r="D75" s="1">
        <v>18</v>
      </c>
      <c r="E75" s="4">
        <f>SUM(D75)</f>
        <v>18</v>
      </c>
      <c r="F75" s="4">
        <f t="shared" si="10"/>
        <v>486</v>
      </c>
      <c r="G75" s="4">
        <v>240</v>
      </c>
      <c r="H75" s="4">
        <v>240</v>
      </c>
      <c r="I75" s="4"/>
      <c r="J75" s="4"/>
      <c r="K75" s="4"/>
      <c r="L75" s="4"/>
      <c r="M75" s="4"/>
      <c r="N75" s="4">
        <f t="shared" si="8"/>
        <v>480</v>
      </c>
      <c r="O75" s="4">
        <f t="shared" si="9"/>
        <v>-6</v>
      </c>
    </row>
    <row r="76" spans="2:15" x14ac:dyDescent="0.3">
      <c r="B76" s="5" t="s">
        <v>12</v>
      </c>
      <c r="C76" s="5">
        <v>213</v>
      </c>
      <c r="D76" s="5">
        <v>11</v>
      </c>
      <c r="E76" s="6">
        <f>SUM(D76)</f>
        <v>11</v>
      </c>
      <c r="F76" s="6">
        <f t="shared" si="10"/>
        <v>297</v>
      </c>
      <c r="G76" s="6">
        <v>240</v>
      </c>
      <c r="H76" s="6">
        <v>120</v>
      </c>
      <c r="I76" s="6"/>
      <c r="J76" s="6"/>
      <c r="K76" s="6"/>
      <c r="L76" s="6"/>
      <c r="M76" s="6"/>
      <c r="N76" s="6">
        <f t="shared" si="8"/>
        <v>360</v>
      </c>
      <c r="O76" s="6">
        <f t="shared" si="9"/>
        <v>63</v>
      </c>
    </row>
    <row r="77" spans="2:15" x14ac:dyDescent="0.3">
      <c r="B77" s="1" t="s">
        <v>11</v>
      </c>
      <c r="C77" s="1">
        <v>375</v>
      </c>
      <c r="D77" s="1">
        <v>1</v>
      </c>
      <c r="E77" s="4">
        <f>SUM(D77)</f>
        <v>1</v>
      </c>
      <c r="F77" s="4">
        <f t="shared" si="10"/>
        <v>27</v>
      </c>
      <c r="G77" s="4">
        <v>120</v>
      </c>
      <c r="H77" s="4"/>
      <c r="I77" s="4"/>
      <c r="J77" s="4"/>
      <c r="K77" s="4"/>
      <c r="L77" s="4"/>
      <c r="M77" s="4"/>
      <c r="N77" s="4">
        <f t="shared" si="8"/>
        <v>120</v>
      </c>
      <c r="O77" s="4">
        <f t="shared" si="9"/>
        <v>93</v>
      </c>
    </row>
    <row r="78" spans="2:15" x14ac:dyDescent="0.3">
      <c r="E78" s="2"/>
    </row>
    <row r="79" spans="2:15" x14ac:dyDescent="0.3">
      <c r="E79" s="2"/>
      <c r="M79">
        <v>1100</v>
      </c>
      <c r="N79" s="7">
        <f>COUNTIF(G4:M77, "1100")</f>
        <v>39</v>
      </c>
    </row>
    <row r="80" spans="2:15" x14ac:dyDescent="0.3">
      <c r="E80" s="2"/>
      <c r="M80">
        <v>660</v>
      </c>
      <c r="N80" s="7">
        <f>COUNTIF(G4:M77, "660")</f>
        <v>7</v>
      </c>
    </row>
    <row r="81" spans="5:14" x14ac:dyDescent="0.3">
      <c r="E81" s="2"/>
      <c r="M81">
        <v>240</v>
      </c>
      <c r="N81" s="7">
        <f>COUNTIF(G4:M77, "240")</f>
        <v>22</v>
      </c>
    </row>
    <row r="82" spans="5:14" x14ac:dyDescent="0.3">
      <c r="E82" s="2"/>
      <c r="M82">
        <v>120</v>
      </c>
      <c r="N82" s="7">
        <f>COUNTIF(G4:M77, "120")</f>
        <v>15</v>
      </c>
    </row>
  </sheetData>
  <mergeCells count="254">
    <mergeCell ref="J67:J68"/>
    <mergeCell ref="K67:K68"/>
    <mergeCell ref="L67:L68"/>
    <mergeCell ref="M67:M68"/>
    <mergeCell ref="N67:N68"/>
    <mergeCell ref="O67:O68"/>
    <mergeCell ref="K65:K66"/>
    <mergeCell ref="L65:L66"/>
    <mergeCell ref="M65:M66"/>
    <mergeCell ref="N65:N66"/>
    <mergeCell ref="O65:O66"/>
    <mergeCell ref="J65:J66"/>
    <mergeCell ref="E67:E68"/>
    <mergeCell ref="F67:F68"/>
    <mergeCell ref="G67:G68"/>
    <mergeCell ref="H67:H68"/>
    <mergeCell ref="I67:I68"/>
    <mergeCell ref="E65:E66"/>
    <mergeCell ref="F65:F66"/>
    <mergeCell ref="G65:G66"/>
    <mergeCell ref="H65:H66"/>
    <mergeCell ref="I65:I66"/>
    <mergeCell ref="J62:J64"/>
    <mergeCell ref="K62:K64"/>
    <mergeCell ref="L62:L64"/>
    <mergeCell ref="M62:M64"/>
    <mergeCell ref="N62:N64"/>
    <mergeCell ref="O62:O64"/>
    <mergeCell ref="K59:K61"/>
    <mergeCell ref="L59:L61"/>
    <mergeCell ref="M59:M61"/>
    <mergeCell ref="N59:N61"/>
    <mergeCell ref="O59:O61"/>
    <mergeCell ref="J59:J61"/>
    <mergeCell ref="E62:E64"/>
    <mergeCell ref="F62:F64"/>
    <mergeCell ref="G62:G64"/>
    <mergeCell ref="H62:H64"/>
    <mergeCell ref="I62:I64"/>
    <mergeCell ref="E59:E61"/>
    <mergeCell ref="F59:F61"/>
    <mergeCell ref="G59:G61"/>
    <mergeCell ref="H59:H61"/>
    <mergeCell ref="I59:I61"/>
    <mergeCell ref="J57:J58"/>
    <mergeCell ref="K57:K58"/>
    <mergeCell ref="L57:L58"/>
    <mergeCell ref="M57:M58"/>
    <mergeCell ref="N57:N58"/>
    <mergeCell ref="O57:O58"/>
    <mergeCell ref="K55:K56"/>
    <mergeCell ref="L55:L56"/>
    <mergeCell ref="M55:M56"/>
    <mergeCell ref="N55:N56"/>
    <mergeCell ref="O55:O56"/>
    <mergeCell ref="J55:J56"/>
    <mergeCell ref="E57:E58"/>
    <mergeCell ref="F57:F58"/>
    <mergeCell ref="G57:G58"/>
    <mergeCell ref="H57:H58"/>
    <mergeCell ref="I57:I58"/>
    <mergeCell ref="E55:E56"/>
    <mergeCell ref="F55:F56"/>
    <mergeCell ref="G55:G56"/>
    <mergeCell ref="H55:H56"/>
    <mergeCell ref="I55:I56"/>
    <mergeCell ref="J53:J54"/>
    <mergeCell ref="K53:K54"/>
    <mergeCell ref="L53:L54"/>
    <mergeCell ref="M53:M54"/>
    <mergeCell ref="N53:N54"/>
    <mergeCell ref="O53:O54"/>
    <mergeCell ref="K46:K52"/>
    <mergeCell ref="L46:L52"/>
    <mergeCell ref="M46:M52"/>
    <mergeCell ref="N46:N52"/>
    <mergeCell ref="O46:O52"/>
    <mergeCell ref="J46:J52"/>
    <mergeCell ref="E53:E54"/>
    <mergeCell ref="F53:F54"/>
    <mergeCell ref="G53:G54"/>
    <mergeCell ref="H53:H54"/>
    <mergeCell ref="I53:I54"/>
    <mergeCell ref="E46:E52"/>
    <mergeCell ref="F46:F52"/>
    <mergeCell ref="G46:G52"/>
    <mergeCell ref="H46:H52"/>
    <mergeCell ref="I46:I52"/>
    <mergeCell ref="J38:J44"/>
    <mergeCell ref="K38:K44"/>
    <mergeCell ref="L38:L44"/>
    <mergeCell ref="M38:M44"/>
    <mergeCell ref="N38:N44"/>
    <mergeCell ref="O38:O44"/>
    <mergeCell ref="K35:K37"/>
    <mergeCell ref="L35:L37"/>
    <mergeCell ref="M35:M37"/>
    <mergeCell ref="N35:N37"/>
    <mergeCell ref="O35:O37"/>
    <mergeCell ref="J35:J37"/>
    <mergeCell ref="E38:E44"/>
    <mergeCell ref="F38:F44"/>
    <mergeCell ref="G38:G44"/>
    <mergeCell ref="H38:H44"/>
    <mergeCell ref="I38:I44"/>
    <mergeCell ref="E35:E37"/>
    <mergeCell ref="F35:F37"/>
    <mergeCell ref="G35:G37"/>
    <mergeCell ref="H35:H37"/>
    <mergeCell ref="I35:I37"/>
    <mergeCell ref="J33:J34"/>
    <mergeCell ref="K33:K34"/>
    <mergeCell ref="L33:L34"/>
    <mergeCell ref="M33:M34"/>
    <mergeCell ref="N33:N34"/>
    <mergeCell ref="O33:O34"/>
    <mergeCell ref="K30:K32"/>
    <mergeCell ref="L30:L32"/>
    <mergeCell ref="M30:M32"/>
    <mergeCell ref="N30:N32"/>
    <mergeCell ref="O30:O32"/>
    <mergeCell ref="J30:J32"/>
    <mergeCell ref="E33:E34"/>
    <mergeCell ref="F33:F34"/>
    <mergeCell ref="G33:G34"/>
    <mergeCell ref="H33:H34"/>
    <mergeCell ref="I33:I34"/>
    <mergeCell ref="E30:E32"/>
    <mergeCell ref="F30:F32"/>
    <mergeCell ref="G30:G32"/>
    <mergeCell ref="H30:H32"/>
    <mergeCell ref="I30:I32"/>
    <mergeCell ref="J28:J29"/>
    <mergeCell ref="K28:K29"/>
    <mergeCell ref="L28:L29"/>
    <mergeCell ref="M28:M29"/>
    <mergeCell ref="N28:N29"/>
    <mergeCell ref="O28:O29"/>
    <mergeCell ref="K26:K27"/>
    <mergeCell ref="L26:L27"/>
    <mergeCell ref="M26:M27"/>
    <mergeCell ref="N26:N27"/>
    <mergeCell ref="O26:O27"/>
    <mergeCell ref="J26:J27"/>
    <mergeCell ref="E28:E29"/>
    <mergeCell ref="F28:F29"/>
    <mergeCell ref="G28:G29"/>
    <mergeCell ref="H28:H29"/>
    <mergeCell ref="I28:I29"/>
    <mergeCell ref="E26:E27"/>
    <mergeCell ref="F26:F27"/>
    <mergeCell ref="G26:G27"/>
    <mergeCell ref="H26:H27"/>
    <mergeCell ref="I26:I27"/>
    <mergeCell ref="J24:J25"/>
    <mergeCell ref="K24:K25"/>
    <mergeCell ref="L24:L25"/>
    <mergeCell ref="M24:M25"/>
    <mergeCell ref="N24:N25"/>
    <mergeCell ref="O24:O25"/>
    <mergeCell ref="K21:K23"/>
    <mergeCell ref="L21:L23"/>
    <mergeCell ref="M21:M23"/>
    <mergeCell ref="N21:N23"/>
    <mergeCell ref="O21:O23"/>
    <mergeCell ref="J21:J23"/>
    <mergeCell ref="E24:E25"/>
    <mergeCell ref="F24:F25"/>
    <mergeCell ref="G24:G25"/>
    <mergeCell ref="H24:H25"/>
    <mergeCell ref="I24:I25"/>
    <mergeCell ref="E21:E23"/>
    <mergeCell ref="F21:F23"/>
    <mergeCell ref="G21:G23"/>
    <mergeCell ref="H21:H23"/>
    <mergeCell ref="I21:I23"/>
    <mergeCell ref="J18:J19"/>
    <mergeCell ref="K18:K19"/>
    <mergeCell ref="L18:L19"/>
    <mergeCell ref="M18:M19"/>
    <mergeCell ref="N18:N19"/>
    <mergeCell ref="O18:O19"/>
    <mergeCell ref="K16:K17"/>
    <mergeCell ref="L16:L17"/>
    <mergeCell ref="M16:M17"/>
    <mergeCell ref="N16:N17"/>
    <mergeCell ref="O16:O17"/>
    <mergeCell ref="J16:J17"/>
    <mergeCell ref="E18:E19"/>
    <mergeCell ref="F18:F19"/>
    <mergeCell ref="G18:G19"/>
    <mergeCell ref="H18:H19"/>
    <mergeCell ref="I18:I19"/>
    <mergeCell ref="E16:E17"/>
    <mergeCell ref="F16:F17"/>
    <mergeCell ref="G16:G17"/>
    <mergeCell ref="H16:H17"/>
    <mergeCell ref="I16:I17"/>
    <mergeCell ref="K8:K9"/>
    <mergeCell ref="L13:L14"/>
    <mergeCell ref="M13:M14"/>
    <mergeCell ref="N13:N14"/>
    <mergeCell ref="O13:O14"/>
    <mergeCell ref="K10:K12"/>
    <mergeCell ref="L10:L12"/>
    <mergeCell ref="M10:M12"/>
    <mergeCell ref="N10:N12"/>
    <mergeCell ref="O10:O12"/>
    <mergeCell ref="E10:E12"/>
    <mergeCell ref="F10:F12"/>
    <mergeCell ref="G10:G12"/>
    <mergeCell ref="H10:H12"/>
    <mergeCell ref="I10:I12"/>
    <mergeCell ref="J10:J12"/>
    <mergeCell ref="E8:E9"/>
    <mergeCell ref="F8:F9"/>
    <mergeCell ref="G8:G9"/>
    <mergeCell ref="H8:H9"/>
    <mergeCell ref="I8:I9"/>
    <mergeCell ref="J8:J9"/>
    <mergeCell ref="E13:E14"/>
    <mergeCell ref="F13:F14"/>
    <mergeCell ref="G13:G14"/>
    <mergeCell ref="H13:H14"/>
    <mergeCell ref="I13:I14"/>
    <mergeCell ref="J13:J14"/>
    <mergeCell ref="K13:K14"/>
    <mergeCell ref="N4:N5"/>
    <mergeCell ref="O4:O5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L8:L9"/>
    <mergeCell ref="M8:M9"/>
    <mergeCell ref="N8:N9"/>
    <mergeCell ref="O8:O9"/>
    <mergeCell ref="G3:M3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3B8D0-BA8E-4C1A-BA6F-1E9899BBEBC2}">
  <dimension ref="C2:L33"/>
  <sheetViews>
    <sheetView tabSelected="1" topLeftCell="A12" workbookViewId="0">
      <selection activeCell="B5" sqref="B5:B11"/>
    </sheetView>
  </sheetViews>
  <sheetFormatPr defaultRowHeight="14.4" x14ac:dyDescent="0.3"/>
  <cols>
    <col min="3" max="3" width="12.44140625" bestFit="1" customWidth="1"/>
    <col min="4" max="4" width="12.21875" bestFit="1" customWidth="1"/>
    <col min="5" max="5" width="28" bestFit="1" customWidth="1"/>
    <col min="6" max="6" width="18.44140625" bestFit="1" customWidth="1"/>
    <col min="7" max="7" width="12.44140625" bestFit="1" customWidth="1"/>
    <col min="8" max="8" width="26.21875" bestFit="1" customWidth="1"/>
    <col min="10" max="10" width="11.5546875" bestFit="1" customWidth="1"/>
    <col min="11" max="11" width="49.77734375" bestFit="1" customWidth="1"/>
    <col min="12" max="12" width="16.21875" bestFit="1" customWidth="1"/>
  </cols>
  <sheetData>
    <row r="2" spans="3:12" x14ac:dyDescent="0.3">
      <c r="C2" s="16" t="s">
        <v>14</v>
      </c>
      <c r="D2" s="16"/>
      <c r="E2" s="16"/>
      <c r="F2" s="16"/>
      <c r="G2" s="16"/>
      <c r="H2" s="11" t="s">
        <v>44</v>
      </c>
      <c r="J2" s="16" t="s">
        <v>15</v>
      </c>
      <c r="K2" s="16"/>
      <c r="L2" s="16"/>
    </row>
    <row r="3" spans="3:12" x14ac:dyDescent="0.3"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12"/>
      <c r="J3" s="3" t="s">
        <v>21</v>
      </c>
      <c r="K3" s="3" t="s">
        <v>22</v>
      </c>
      <c r="L3" s="3" t="s">
        <v>23</v>
      </c>
    </row>
    <row r="4" spans="3:12" x14ac:dyDescent="0.3">
      <c r="C4" s="1">
        <v>120</v>
      </c>
      <c r="D4" s="1">
        <v>380</v>
      </c>
      <c r="E4" s="9" t="s">
        <v>24</v>
      </c>
      <c r="F4" s="1" t="s">
        <v>35</v>
      </c>
      <c r="G4" s="1" t="s">
        <v>25</v>
      </c>
      <c r="J4" s="1">
        <v>200101</v>
      </c>
      <c r="K4" s="1" t="s">
        <v>26</v>
      </c>
      <c r="L4" s="1">
        <v>39.049999999999997</v>
      </c>
    </row>
    <row r="5" spans="3:12" x14ac:dyDescent="0.3">
      <c r="C5" s="1">
        <v>240</v>
      </c>
      <c r="D5" s="1">
        <v>35</v>
      </c>
      <c r="E5" s="9" t="s">
        <v>24</v>
      </c>
      <c r="F5" s="1" t="s">
        <v>35</v>
      </c>
      <c r="G5" s="1" t="s">
        <v>25</v>
      </c>
      <c r="J5" s="1">
        <v>200101</v>
      </c>
      <c r="K5" s="1" t="s">
        <v>27</v>
      </c>
      <c r="L5" s="1">
        <v>1.33</v>
      </c>
    </row>
    <row r="6" spans="3:12" x14ac:dyDescent="0.3">
      <c r="C6" s="1">
        <v>1100</v>
      </c>
      <c r="D6" s="1">
        <v>40</v>
      </c>
      <c r="E6" s="9" t="s">
        <v>28</v>
      </c>
      <c r="F6" s="1" t="s">
        <v>35</v>
      </c>
      <c r="G6" s="1" t="s">
        <v>9</v>
      </c>
      <c r="J6" s="1">
        <v>200102</v>
      </c>
      <c r="K6" s="1" t="s">
        <v>29</v>
      </c>
      <c r="L6" s="1">
        <v>28.76</v>
      </c>
    </row>
    <row r="7" spans="3:12" x14ac:dyDescent="0.3">
      <c r="C7" s="1">
        <v>660</v>
      </c>
      <c r="D7" s="1">
        <v>10</v>
      </c>
      <c r="E7" s="9" t="s">
        <v>28</v>
      </c>
      <c r="F7" s="1" t="s">
        <v>35</v>
      </c>
      <c r="G7" s="1" t="s">
        <v>9</v>
      </c>
      <c r="J7" s="1">
        <v>200139</v>
      </c>
      <c r="K7" s="1" t="s">
        <v>30</v>
      </c>
      <c r="L7" s="1">
        <v>43.85</v>
      </c>
    </row>
    <row r="8" spans="3:12" x14ac:dyDescent="0.3">
      <c r="C8" s="1">
        <v>240</v>
      </c>
      <c r="D8" s="1">
        <v>25</v>
      </c>
      <c r="E8" s="9" t="s">
        <v>28</v>
      </c>
      <c r="F8" s="1" t="s">
        <v>35</v>
      </c>
      <c r="G8" s="1" t="s">
        <v>9</v>
      </c>
      <c r="J8" s="1">
        <v>200140</v>
      </c>
      <c r="K8" s="1" t="s">
        <v>31</v>
      </c>
      <c r="L8" s="1">
        <v>0.92</v>
      </c>
    </row>
    <row r="9" spans="3:12" x14ac:dyDescent="0.3">
      <c r="C9" s="1">
        <v>120</v>
      </c>
      <c r="D9" s="1">
        <v>20</v>
      </c>
      <c r="E9" s="9" t="s">
        <v>28</v>
      </c>
      <c r="F9" s="1" t="s">
        <v>35</v>
      </c>
      <c r="G9" s="1" t="s">
        <v>9</v>
      </c>
      <c r="J9" s="1">
        <v>200201</v>
      </c>
      <c r="K9" s="1" t="s">
        <v>32</v>
      </c>
      <c r="L9" s="1">
        <v>6.16</v>
      </c>
    </row>
    <row r="10" spans="3:12" x14ac:dyDescent="0.3">
      <c r="J10" s="1">
        <v>200301</v>
      </c>
      <c r="K10" s="1" t="s">
        <v>14</v>
      </c>
      <c r="L10" s="1">
        <v>588.87</v>
      </c>
    </row>
    <row r="11" spans="3:12" x14ac:dyDescent="0.3">
      <c r="C11" s="16" t="s">
        <v>33</v>
      </c>
      <c r="D11" s="16"/>
      <c r="E11" s="16"/>
      <c r="F11" s="16"/>
      <c r="G11" s="16"/>
      <c r="H11" s="11"/>
      <c r="J11" s="1">
        <v>200307</v>
      </c>
      <c r="K11" s="1" t="s">
        <v>34</v>
      </c>
      <c r="L11" s="1">
        <v>157.34</v>
      </c>
    </row>
    <row r="12" spans="3:12" x14ac:dyDescent="0.3">
      <c r="C12" s="8" t="s">
        <v>16</v>
      </c>
      <c r="D12" s="8" t="s">
        <v>17</v>
      </c>
      <c r="E12" s="8" t="s">
        <v>18</v>
      </c>
      <c r="F12" s="8" t="s">
        <v>19</v>
      </c>
      <c r="G12" s="8" t="s">
        <v>20</v>
      </c>
      <c r="H12" s="12"/>
    </row>
    <row r="13" spans="3:12" x14ac:dyDescent="0.3">
      <c r="C13" s="1">
        <v>120</v>
      </c>
      <c r="D13" s="1">
        <v>415</v>
      </c>
      <c r="E13" s="9" t="s">
        <v>24</v>
      </c>
      <c r="F13" s="1" t="s">
        <v>35</v>
      </c>
      <c r="G13" s="1" t="s">
        <v>25</v>
      </c>
    </row>
    <row r="14" spans="3:12" ht="28.8" x14ac:dyDescent="0.3">
      <c r="C14" s="1">
        <v>1100</v>
      </c>
      <c r="D14" s="1">
        <v>55</v>
      </c>
      <c r="E14" s="9" t="s">
        <v>24</v>
      </c>
      <c r="F14" s="13" t="s">
        <v>45</v>
      </c>
      <c r="G14" s="1" t="s">
        <v>9</v>
      </c>
      <c r="H14" s="14" t="s">
        <v>46</v>
      </c>
    </row>
    <row r="16" spans="3:12" x14ac:dyDescent="0.3">
      <c r="C16" s="16" t="s">
        <v>36</v>
      </c>
      <c r="D16" s="16"/>
      <c r="E16" s="16"/>
      <c r="F16" s="16"/>
      <c r="G16" s="16"/>
      <c r="H16" s="11"/>
    </row>
    <row r="17" spans="3:8" x14ac:dyDescent="0.3">
      <c r="C17" s="8" t="s">
        <v>16</v>
      </c>
      <c r="D17" s="8" t="s">
        <v>17</v>
      </c>
      <c r="E17" s="8" t="s">
        <v>18</v>
      </c>
      <c r="F17" s="8" t="s">
        <v>19</v>
      </c>
      <c r="G17" s="8" t="s">
        <v>20</v>
      </c>
      <c r="H17" s="12"/>
    </row>
    <row r="18" spans="3:8" x14ac:dyDescent="0.3">
      <c r="C18" s="1">
        <v>120</v>
      </c>
      <c r="D18" s="1">
        <v>415</v>
      </c>
      <c r="E18" s="9" t="s">
        <v>24</v>
      </c>
      <c r="F18" s="1" t="s">
        <v>35</v>
      </c>
      <c r="G18" s="1" t="s">
        <v>25</v>
      </c>
    </row>
    <row r="19" spans="3:8" ht="28.8" x14ac:dyDescent="0.3">
      <c r="C19" s="1">
        <v>1100</v>
      </c>
      <c r="D19" s="1">
        <v>55</v>
      </c>
      <c r="E19" s="9" t="s">
        <v>24</v>
      </c>
      <c r="F19" s="13" t="s">
        <v>45</v>
      </c>
      <c r="G19" s="1" t="s">
        <v>9</v>
      </c>
      <c r="H19" s="14" t="s">
        <v>47</v>
      </c>
    </row>
    <row r="20" spans="3:8" x14ac:dyDescent="0.3">
      <c r="E20" s="10"/>
    </row>
    <row r="21" spans="3:8" x14ac:dyDescent="0.3">
      <c r="C21" s="16" t="s">
        <v>29</v>
      </c>
      <c r="D21" s="16"/>
      <c r="E21" s="16"/>
      <c r="F21" s="16"/>
      <c r="G21" s="16"/>
      <c r="H21" s="11"/>
    </row>
    <row r="22" spans="3:8" x14ac:dyDescent="0.3">
      <c r="C22" s="8" t="s">
        <v>16</v>
      </c>
      <c r="D22" s="8" t="s">
        <v>17</v>
      </c>
      <c r="E22" s="8" t="s">
        <v>18</v>
      </c>
      <c r="F22" s="8" t="s">
        <v>19</v>
      </c>
      <c r="G22" s="8" t="s">
        <v>20</v>
      </c>
      <c r="H22" s="12"/>
    </row>
    <row r="23" spans="3:8" ht="28.8" x14ac:dyDescent="0.3">
      <c r="C23" s="1">
        <v>1100</v>
      </c>
      <c r="D23" s="1">
        <v>25</v>
      </c>
      <c r="E23" s="9" t="s">
        <v>37</v>
      </c>
      <c r="F23" s="13" t="s">
        <v>45</v>
      </c>
      <c r="G23" s="1" t="s">
        <v>38</v>
      </c>
      <c r="H23" s="15" t="s">
        <v>48</v>
      </c>
    </row>
    <row r="24" spans="3:8" x14ac:dyDescent="0.3">
      <c r="E24" s="10"/>
    </row>
    <row r="25" spans="3:8" x14ac:dyDescent="0.3">
      <c r="C25" s="16" t="s">
        <v>39</v>
      </c>
      <c r="D25" s="16"/>
      <c r="E25" s="16"/>
      <c r="F25" s="16"/>
      <c r="G25" s="16"/>
      <c r="H25" s="11"/>
    </row>
    <row r="26" spans="3:8" x14ac:dyDescent="0.3">
      <c r="C26" s="8" t="s">
        <v>16</v>
      </c>
      <c r="D26" s="8" t="s">
        <v>17</v>
      </c>
      <c r="E26" s="8" t="s">
        <v>18</v>
      </c>
      <c r="F26" s="8" t="s">
        <v>19</v>
      </c>
      <c r="G26" s="8" t="s">
        <v>20</v>
      </c>
      <c r="H26" s="12"/>
    </row>
    <row r="27" spans="3:8" x14ac:dyDescent="0.3">
      <c r="C27" s="1">
        <v>120</v>
      </c>
      <c r="D27" s="1">
        <v>14</v>
      </c>
      <c r="E27" s="1" t="s">
        <v>40</v>
      </c>
      <c r="F27" s="1" t="s">
        <v>43</v>
      </c>
      <c r="G27" s="1" t="s">
        <v>9</v>
      </c>
    </row>
    <row r="28" spans="3:8" x14ac:dyDescent="0.3">
      <c r="C28" s="1">
        <v>120</v>
      </c>
      <c r="D28" s="1">
        <v>14</v>
      </c>
      <c r="E28" s="1" t="s">
        <v>41</v>
      </c>
      <c r="F28" s="1" t="s">
        <v>43</v>
      </c>
      <c r="G28" s="1" t="s">
        <v>9</v>
      </c>
    </row>
    <row r="29" spans="3:8" x14ac:dyDescent="0.3">
      <c r="C29" s="1">
        <v>1100</v>
      </c>
      <c r="D29" s="1">
        <v>5</v>
      </c>
      <c r="E29" s="1" t="s">
        <v>40</v>
      </c>
      <c r="F29" s="1" t="s">
        <v>43</v>
      </c>
      <c r="G29" s="1" t="s">
        <v>25</v>
      </c>
    </row>
    <row r="31" spans="3:8" x14ac:dyDescent="0.3">
      <c r="C31" s="16" t="s">
        <v>34</v>
      </c>
      <c r="D31" s="16"/>
      <c r="E31" s="16"/>
      <c r="F31" s="16"/>
      <c r="G31" s="16"/>
      <c r="H31" s="11"/>
    </row>
    <row r="32" spans="3:8" x14ac:dyDescent="0.3">
      <c r="C32" s="8" t="s">
        <v>16</v>
      </c>
      <c r="D32" s="8" t="s">
        <v>17</v>
      </c>
      <c r="E32" s="8" t="s">
        <v>18</v>
      </c>
      <c r="F32" s="8" t="s">
        <v>19</v>
      </c>
      <c r="G32" s="8" t="s">
        <v>20</v>
      </c>
      <c r="H32" s="12"/>
    </row>
    <row r="33" spans="3:7" x14ac:dyDescent="0.3">
      <c r="C33" s="1">
        <v>11000</v>
      </c>
      <c r="D33" s="1">
        <v>3</v>
      </c>
      <c r="E33" s="9" t="s">
        <v>24</v>
      </c>
      <c r="F33" s="1" t="s">
        <v>35</v>
      </c>
      <c r="G33" s="1" t="s">
        <v>42</v>
      </c>
    </row>
  </sheetData>
  <mergeCells count="7">
    <mergeCell ref="C31:G31"/>
    <mergeCell ref="C2:G2"/>
    <mergeCell ref="J2:L2"/>
    <mergeCell ref="C11:G11"/>
    <mergeCell ref="C16:G16"/>
    <mergeCell ref="C21:G21"/>
    <mergeCell ref="C25:G25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Sídliště</vt:lpstr>
      <vt:lpstr>EAV zakázka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Červenka</dc:creator>
  <cp:lastModifiedBy>Romana Zemanová</cp:lastModifiedBy>
  <dcterms:created xsi:type="dcterms:W3CDTF">2025-05-05T12:53:13Z</dcterms:created>
  <dcterms:modified xsi:type="dcterms:W3CDTF">2025-07-25T05:38:06Z</dcterms:modified>
</cp:coreProperties>
</file>